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225" windowWidth="14805" windowHeight="789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'1кв'!$A$1:$E$54</definedName>
    <definedName name="_xlnm.Print_Area" localSheetId="1">'2кв'!$A$1:$E$51</definedName>
    <definedName name="_xlnm.Print_Area" localSheetId="2">'3кв'!$A$1:$E$52</definedName>
    <definedName name="_xlnm.Print_Area" localSheetId="3">'4кв'!$A$1:$E$51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E15" i="26" l="1"/>
  <c r="D15" i="26"/>
  <c r="C20" i="26"/>
  <c r="C19" i="26"/>
  <c r="C16" i="26"/>
  <c r="C14" i="26"/>
  <c r="C15" i="26"/>
  <c r="C13" i="26"/>
  <c r="C9" i="26"/>
  <c r="C10" i="26"/>
  <c r="C11" i="26" s="1"/>
  <c r="C8" i="26"/>
  <c r="C6" i="26"/>
  <c r="C28" i="26"/>
  <c r="C17" i="26"/>
  <c r="C22" i="26" l="1"/>
  <c r="C23" i="26"/>
  <c r="B45" i="25"/>
  <c r="B49" i="25" l="1"/>
  <c r="B48" i="25"/>
  <c r="E23" i="25"/>
  <c r="E22" i="25"/>
  <c r="E26" i="25" l="1"/>
  <c r="B50" i="25" s="1"/>
  <c r="B51" i="25"/>
  <c r="B50" i="24"/>
  <c r="B46" i="24"/>
  <c r="B49" i="23" l="1"/>
  <c r="B49" i="24" l="1"/>
  <c r="E23" i="24"/>
  <c r="E22" i="24"/>
  <c r="B48" i="23"/>
  <c r="E23" i="23"/>
  <c r="E22" i="23"/>
  <c r="E26" i="23" l="1"/>
  <c r="B50" i="23" s="1"/>
  <c r="E27" i="24"/>
  <c r="B51" i="24" s="1"/>
  <c r="B52" i="24" s="1"/>
  <c r="E27" i="22"/>
  <c r="E26" i="22"/>
  <c r="E25" i="22"/>
  <c r="B51" i="22" l="1"/>
  <c r="E23" i="22"/>
  <c r="E22" i="22"/>
  <c r="E29" i="22" l="1"/>
  <c r="B53" i="22" s="1"/>
  <c r="B54" i="22" s="1"/>
  <c r="B45" i="23" s="1"/>
  <c r="B51" i="23" s="1"/>
</calcChain>
</file>

<file path=xl/sharedStrings.xml><?xml version="1.0" encoding="utf-8"?>
<sst xmlns="http://schemas.openxmlformats.org/spreadsheetml/2006/main" count="270" uniqueCount="103">
  <si>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</si>
  <si>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</si>
  <si>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</si>
  <si>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</si>
  <si>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</si>
  <si>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</si>
  <si>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</si>
  <si>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</si>
  <si>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</si>
  <si>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</si>
  <si>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</si>
  <si>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</si>
  <si>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</si>
  <si>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</si>
  <si>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</si>
  <si>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</si>
  <si>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</si>
  <si>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</si>
  <si>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</si>
  <si>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</si>
  <si>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</si>
  <si>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</si>
  <si>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</si>
  <si>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</si>
  <si>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</si>
  <si>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</si>
  <si>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</si>
  <si>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</si>
  <si>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</si>
  <si>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</si>
  <si>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</si>
  <si>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</si>
  <si>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</si>
  <si>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Sдома=634,2м2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</si>
  <si>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</si>
  <si>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</si>
  <si>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</si>
  <si>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</si>
  <si>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</si>
  <si>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</si>
  <si>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Услуги по содержанию многоквартирного дома </t>
  </si>
  <si>
    <t>интернет Квант-телеком</t>
  </si>
  <si>
    <t>январь</t>
  </si>
  <si>
    <t>февраль</t>
  </si>
  <si>
    <t>ч/ч</t>
  </si>
  <si>
    <t>Предъявлено населению42237,72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</si>
  <si>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</si>
  <si>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</si>
  <si>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 Бовкун Алексея Александровича</t>
    </r>
  </si>
  <si>
    <t>Исполнитель - ООО ЖКХ "Локомотив", в лице директора  Бовкун А.А.</t>
  </si>
  <si>
    <t xml:space="preserve">Замена фанового стояка </t>
  </si>
  <si>
    <t xml:space="preserve">Демонтаж, монтаж дерев. полов </t>
  </si>
  <si>
    <t>Демонтаж,монтаж гребка песочницы</t>
  </si>
  <si>
    <t>март</t>
  </si>
  <si>
    <t>Установка песочницы1/2(смета)</t>
  </si>
  <si>
    <t xml:space="preserve">           2. Всего за период с "01" 01 2023 г. по "31" 03 2023 г. выполнено работ (оказано услуг) на общую сумму  сорок семь тысяч шестьдесят семь рублей 65 копеек</t>
  </si>
  <si>
    <t>интернет Ростелеком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</si>
  <si>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Крипак Ирины Вячеславовны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</si>
  <si>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№25 от 16.05.2021 г.</t>
    </r>
  </si>
  <si>
    <t>Заказчик - Собственники МКД, в лице председателя совета МКД Крипак И.В.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</si>
  <si>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</si>
  <si>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</si>
  <si>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</si>
  <si>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</si>
  <si>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</si>
  <si>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</si>
  <si>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"30" 06 2023 г. выполнено работ (оказано услуг) на общую сумму  тридцать три тысячи девятьсот пятьдесят один рубль 39 копеек</t>
  </si>
  <si>
    <t>Установка урн, 2 шт.</t>
  </si>
  <si>
    <t>август</t>
  </si>
  <si>
    <t xml:space="preserve">           2. Всего за период с "01" 07 2023 г. по "30" 09 2023 г. выполнено работ (оказано услуг) на общую сумму  сорок три тысячи пять рублей 74 копейки</t>
  </si>
  <si>
    <t>Предъявлено населению 47260,59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</si>
  <si>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</si>
  <si>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</si>
  <si>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</si>
  <si>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 тридцать шесть тысяч девятьсот восемьдесят шесть рублей 54 копейки.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</si>
  <si>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</si>
  <si>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</si>
  <si>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</si>
  <si>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</si>
  <si>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</si>
  <si>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</si>
  <si>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</si>
  <si>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Квант телеком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</si>
  <si>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</si>
  <si>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</si>
  <si>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</si>
  <si>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</si>
  <si>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</si>
  <si>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</si>
  <si>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</si>
  <si>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</si>
  <si>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</si>
  <si>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</si>
  <si>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</si>
  <si>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</si>
  <si>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</si>
  <si>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</si>
  <si>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</si>
  <si>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Свердлова, д. 7</t>
  </si>
  <si>
    <t>Начислено всего178996,62</t>
  </si>
  <si>
    <t>Непредвиденные работы 20,5 ч/ч</t>
  </si>
  <si>
    <t xml:space="preserve">   * Установка песочницы1/2(смета)</t>
  </si>
  <si>
    <t xml:space="preserve">   * Установка урн, 2 шт. (калькул.)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</si>
</sst>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1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6" fontId="7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5" fillId="2" borderId="7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0" zoomScaleSheetLayoutView="100" workbookViewId="0">
      <selection activeCell="D25" sqref="D25:D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9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46</v>
      </c>
      <c r="B3" s="40"/>
      <c r="C3" s="40"/>
      <c r="D3" s="40"/>
      <c r="E3" s="40"/>
    </row>
    <row r="4" spans="1:5" s="1" customFormat="1" ht="15.75" x14ac:dyDescent="0.25">
      <c r="A4" s="21" t="s">
        <v>13</v>
      </c>
      <c r="B4" s="22"/>
      <c r="C4" s="22"/>
      <c r="D4" s="41" t="s">
        <v>47</v>
      </c>
      <c r="E4" s="41"/>
    </row>
    <row r="5" spans="1:5" ht="12.75" customHeight="1" x14ac:dyDescent="0.25">
      <c r="A5" s="26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5" t="s">
        <v>57</v>
      </c>
      <c r="B9" s="45"/>
      <c r="C9" s="45"/>
      <c r="D9" s="45"/>
      <c r="E9" s="45"/>
    </row>
    <row r="10" spans="1:5" ht="21" customHeight="1" x14ac:dyDescent="0.25">
      <c r="A10" s="46" t="s">
        <v>14</v>
      </c>
      <c r="B10" s="47"/>
      <c r="C10" s="47"/>
      <c r="D10" s="47"/>
      <c r="E10" s="47"/>
    </row>
    <row r="11" spans="1:5" ht="27" customHeight="1" x14ac:dyDescent="0.25">
      <c r="A11" s="48" t="s">
        <v>58</v>
      </c>
      <c r="B11" s="48"/>
      <c r="C11" s="48"/>
      <c r="D11" s="48"/>
      <c r="E11" s="48"/>
    </row>
    <row r="12" spans="1:5" x14ac:dyDescent="0.25">
      <c r="A12" s="44" t="s">
        <v>15</v>
      </c>
      <c r="B12" s="49"/>
      <c r="C12" s="49"/>
      <c r="D12" s="49"/>
      <c r="E12" s="49"/>
    </row>
    <row r="13" spans="1:5" ht="21.75" customHeight="1" x14ac:dyDescent="0.25">
      <c r="A13" s="42" t="s">
        <v>22</v>
      </c>
      <c r="B13" s="42"/>
      <c r="C13" s="42"/>
      <c r="D13" s="42"/>
      <c r="E13" s="42"/>
    </row>
    <row r="14" spans="1:5" ht="18.75" customHeight="1" x14ac:dyDescent="0.25">
      <c r="A14" s="44" t="s">
        <v>2</v>
      </c>
      <c r="B14" s="49"/>
      <c r="C14" s="49"/>
      <c r="D14" s="49"/>
      <c r="E14" s="49"/>
    </row>
    <row r="15" spans="1:5" ht="13.9" customHeight="1" x14ac:dyDescent="0.25">
      <c r="A15" s="42" t="s">
        <v>48</v>
      </c>
      <c r="B15" s="42"/>
      <c r="C15" s="42"/>
      <c r="D15" s="42"/>
      <c r="E15" s="42"/>
    </row>
    <row r="16" spans="1:5" ht="10.5" customHeight="1" x14ac:dyDescent="0.25">
      <c r="A16" s="44" t="s">
        <v>16</v>
      </c>
      <c r="B16" s="44"/>
      <c r="C16" s="44"/>
      <c r="D16" s="44"/>
      <c r="E16" s="44"/>
    </row>
    <row r="17" spans="1:7" ht="30.75" customHeight="1" x14ac:dyDescent="0.25">
      <c r="A17" s="42" t="s">
        <v>17</v>
      </c>
      <c r="B17" s="42"/>
      <c r="C17" s="42"/>
      <c r="D17" s="42"/>
      <c r="E17" s="42"/>
    </row>
    <row r="18" spans="1:7" ht="58.9" customHeight="1" x14ac:dyDescent="0.25">
      <c r="A18" s="42" t="s">
        <v>26</v>
      </c>
      <c r="B18" s="42"/>
      <c r="C18" s="42"/>
      <c r="D18" s="42"/>
      <c r="E18" s="42"/>
    </row>
    <row r="19" spans="1:7" ht="33.75" customHeight="1" x14ac:dyDescent="0.25">
      <c r="A19" s="43" t="s">
        <v>27</v>
      </c>
      <c r="B19" s="43"/>
      <c r="C19" s="43"/>
      <c r="D19" s="43"/>
      <c r="E19" s="43"/>
    </row>
    <row r="20" spans="1:7" ht="21.75" customHeight="1" x14ac:dyDescent="0.25">
      <c r="A20" s="51"/>
      <c r="B20" s="51"/>
      <c r="C20" s="51"/>
      <c r="D20" s="51"/>
      <c r="E20" s="51"/>
      <c r="F20" s="2">
        <v>634.20000000000005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40</v>
      </c>
      <c r="B22" s="8" t="s">
        <v>39</v>
      </c>
      <c r="C22" s="3" t="s">
        <v>4</v>
      </c>
      <c r="D22" s="3">
        <v>13.48</v>
      </c>
      <c r="E22" s="7">
        <f>D22*F20*G20</f>
        <v>25647.048000000003</v>
      </c>
    </row>
    <row r="23" spans="1:7" x14ac:dyDescent="0.25">
      <c r="A23" s="6" t="s">
        <v>36</v>
      </c>
      <c r="B23" s="8" t="s">
        <v>23</v>
      </c>
      <c r="C23" s="3" t="s">
        <v>4</v>
      </c>
      <c r="D23" s="3">
        <v>3.9</v>
      </c>
      <c r="E23" s="7">
        <f>D23*F20*G20</f>
        <v>7420.14</v>
      </c>
    </row>
    <row r="24" spans="1:7" x14ac:dyDescent="0.25">
      <c r="A24" s="6" t="s">
        <v>28</v>
      </c>
      <c r="B24" s="8" t="s">
        <v>37</v>
      </c>
      <c r="C24" s="3" t="s">
        <v>29</v>
      </c>
      <c r="D24" s="20"/>
      <c r="E24" s="7">
        <v>3686.79</v>
      </c>
    </row>
    <row r="25" spans="1:7" x14ac:dyDescent="0.25">
      <c r="A25" s="27" t="s">
        <v>50</v>
      </c>
      <c r="B25" s="8" t="s">
        <v>42</v>
      </c>
      <c r="C25" s="3" t="s">
        <v>44</v>
      </c>
      <c r="D25" s="3">
        <v>8</v>
      </c>
      <c r="E25" s="7">
        <f>235.95*8</f>
        <v>1887.6</v>
      </c>
    </row>
    <row r="26" spans="1:7" x14ac:dyDescent="0.25">
      <c r="A26" s="27" t="s">
        <v>51</v>
      </c>
      <c r="B26" s="8" t="s">
        <v>43</v>
      </c>
      <c r="C26" s="3" t="s">
        <v>44</v>
      </c>
      <c r="D26" s="3">
        <v>5</v>
      </c>
      <c r="E26" s="7">
        <f>235.95*5</f>
        <v>1179.75</v>
      </c>
    </row>
    <row r="27" spans="1:7" ht="30" x14ac:dyDescent="0.25">
      <c r="A27" s="27" t="s">
        <v>52</v>
      </c>
      <c r="B27" s="8" t="s">
        <v>53</v>
      </c>
      <c r="C27" s="3" t="s">
        <v>44</v>
      </c>
      <c r="D27" s="3">
        <v>7.5</v>
      </c>
      <c r="E27" s="7">
        <f>235.95*7.5</f>
        <v>1769.625</v>
      </c>
    </row>
    <row r="28" spans="1:7" x14ac:dyDescent="0.25">
      <c r="A28" s="27" t="s">
        <v>54</v>
      </c>
      <c r="B28" s="8" t="s">
        <v>53</v>
      </c>
      <c r="C28" s="3" t="s">
        <v>29</v>
      </c>
      <c r="D28" s="3"/>
      <c r="E28" s="7">
        <v>5476.7</v>
      </c>
    </row>
    <row r="29" spans="1:7" s="13" customFormat="1" ht="14.25" x14ac:dyDescent="0.2">
      <c r="A29" s="9" t="s">
        <v>24</v>
      </c>
      <c r="B29" s="10"/>
      <c r="C29" s="11"/>
      <c r="D29" s="11"/>
      <c r="E29" s="12">
        <f>SUM(E22:E28)</f>
        <v>47067.652999999998</v>
      </c>
    </row>
    <row r="31" spans="1:7" ht="29.25" customHeight="1" x14ac:dyDescent="0.25">
      <c r="A31" s="48" t="s">
        <v>55</v>
      </c>
      <c r="B31" s="48"/>
      <c r="C31" s="48"/>
      <c r="D31" s="48"/>
      <c r="E31" s="48"/>
    </row>
    <row r="32" spans="1:7" ht="32.25" customHeight="1" x14ac:dyDescent="0.25">
      <c r="A32" s="42" t="s">
        <v>21</v>
      </c>
      <c r="B32" s="42"/>
      <c r="C32" s="42"/>
      <c r="D32" s="42"/>
      <c r="E32" s="42"/>
    </row>
    <row r="33" spans="1:8" ht="13.9" customHeight="1" x14ac:dyDescent="0.25">
      <c r="A33" s="42" t="s">
        <v>20</v>
      </c>
      <c r="B33" s="42"/>
      <c r="C33" s="42"/>
      <c r="D33" s="42"/>
      <c r="E33" s="42"/>
      <c r="F33" s="13"/>
      <c r="G33" s="13"/>
      <c r="H33" s="14"/>
    </row>
    <row r="34" spans="1:8" ht="30" customHeight="1" x14ac:dyDescent="0.25">
      <c r="A34" s="42" t="s">
        <v>30</v>
      </c>
      <c r="B34" s="42"/>
      <c r="C34" s="42"/>
      <c r="D34" s="42"/>
      <c r="E34" s="42"/>
    </row>
    <row r="35" spans="1:8" x14ac:dyDescent="0.25">
      <c r="A35" s="42" t="s">
        <v>18</v>
      </c>
      <c r="B35" s="42"/>
      <c r="C35" s="42"/>
      <c r="D35" s="42"/>
      <c r="E35" s="42"/>
    </row>
    <row r="36" spans="1:8" x14ac:dyDescent="0.25">
      <c r="A36" s="23"/>
      <c r="B36" s="23"/>
      <c r="C36" s="23"/>
      <c r="D36" s="23"/>
      <c r="E36" s="23"/>
    </row>
    <row r="37" spans="1:8" x14ac:dyDescent="0.25">
      <c r="A37" s="52" t="s">
        <v>5</v>
      </c>
      <c r="B37" s="52"/>
      <c r="C37" s="52"/>
      <c r="D37" s="52"/>
      <c r="E37" s="52"/>
    </row>
    <row r="38" spans="1:8" x14ac:dyDescent="0.25">
      <c r="A38" s="42" t="s">
        <v>18</v>
      </c>
      <c r="B38" s="42"/>
      <c r="C38" s="42"/>
      <c r="D38" s="42"/>
      <c r="E38" s="42"/>
    </row>
    <row r="39" spans="1:8" ht="13.9" customHeight="1" x14ac:dyDescent="0.25">
      <c r="A39" s="53" t="s">
        <v>49</v>
      </c>
      <c r="B39" s="53"/>
      <c r="C39" s="53"/>
      <c r="D39" s="53"/>
      <c r="E39" s="53"/>
    </row>
    <row r="40" spans="1:8" x14ac:dyDescent="0.25">
      <c r="B40" s="50" t="s">
        <v>19</v>
      </c>
      <c r="C40" s="50"/>
      <c r="D40" s="50"/>
      <c r="E40" s="5" t="s">
        <v>6</v>
      </c>
    </row>
    <row r="41" spans="1:8" x14ac:dyDescent="0.25">
      <c r="A41" s="25"/>
      <c r="B41" s="25"/>
      <c r="C41" s="25"/>
      <c r="D41" s="25"/>
      <c r="E41" s="25"/>
    </row>
    <row r="42" spans="1:8" ht="13.9" customHeight="1" x14ac:dyDescent="0.25">
      <c r="A42" s="53" t="s">
        <v>59</v>
      </c>
      <c r="B42" s="53"/>
      <c r="C42" s="53"/>
      <c r="D42" s="53"/>
      <c r="E42" s="53"/>
    </row>
    <row r="43" spans="1:8" x14ac:dyDescent="0.25">
      <c r="B43" s="50" t="s">
        <v>19</v>
      </c>
      <c r="C43" s="50"/>
      <c r="D43" s="50"/>
      <c r="E43" s="5" t="s">
        <v>6</v>
      </c>
    </row>
    <row r="46" spans="1:8" x14ac:dyDescent="0.25">
      <c r="A46" s="2" t="s">
        <v>33</v>
      </c>
    </row>
    <row r="47" spans="1:8" x14ac:dyDescent="0.25">
      <c r="A47" s="13" t="s">
        <v>31</v>
      </c>
    </row>
    <row r="48" spans="1:8" x14ac:dyDescent="0.25">
      <c r="A48" s="2" t="s">
        <v>38</v>
      </c>
      <c r="B48" s="15">
        <v>12492.09</v>
      </c>
    </row>
    <row r="49" spans="1:2" x14ac:dyDescent="0.25">
      <c r="A49" s="17" t="s">
        <v>45</v>
      </c>
      <c r="B49" s="16"/>
    </row>
    <row r="50" spans="1:2" x14ac:dyDescent="0.25">
      <c r="A50" s="2" t="s">
        <v>34</v>
      </c>
      <c r="B50" s="16">
        <v>42237.72</v>
      </c>
    </row>
    <row r="51" spans="1:2" x14ac:dyDescent="0.25">
      <c r="A51" s="2" t="s">
        <v>41</v>
      </c>
      <c r="B51" s="16">
        <f>3*100</f>
        <v>300</v>
      </c>
    </row>
    <row r="52" spans="1:2" x14ac:dyDescent="0.25">
      <c r="A52" s="2" t="s">
        <v>56</v>
      </c>
      <c r="B52" s="16">
        <v>1350</v>
      </c>
    </row>
    <row r="53" spans="1:2" ht="30" x14ac:dyDescent="0.25">
      <c r="A53" s="24" t="s">
        <v>35</v>
      </c>
      <c r="B53" s="16">
        <f>E29</f>
        <v>47067.652999999998</v>
      </c>
    </row>
    <row r="54" spans="1:2" x14ac:dyDescent="0.25">
      <c r="A54" s="13" t="s">
        <v>32</v>
      </c>
      <c r="B54" s="18">
        <f>B48+B50+B51+B52-B53</f>
        <v>9312.1569999999992</v>
      </c>
    </row>
  </sheetData>
  <mergeCells count="30">
    <mergeCell ref="B43:D43"/>
    <mergeCell ref="A20:E20"/>
    <mergeCell ref="A31:E31"/>
    <mergeCell ref="A32:E32"/>
    <mergeCell ref="A33:E33"/>
    <mergeCell ref="A34:E34"/>
    <mergeCell ref="A35:E35"/>
    <mergeCell ref="A37:E37"/>
    <mergeCell ref="A38:E38"/>
    <mergeCell ref="A39:E39"/>
    <mergeCell ref="B40:D40"/>
    <mergeCell ref="A42:E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1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9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60</v>
      </c>
      <c r="B3" s="40"/>
      <c r="C3" s="40"/>
      <c r="D3" s="40"/>
      <c r="E3" s="40"/>
    </row>
    <row r="4" spans="1:5" s="1" customFormat="1" ht="15.75" x14ac:dyDescent="0.25">
      <c r="A4" s="21" t="s">
        <v>13</v>
      </c>
      <c r="B4" s="22"/>
      <c r="C4" s="22"/>
      <c r="D4" s="41" t="s">
        <v>61</v>
      </c>
      <c r="E4" s="41"/>
    </row>
    <row r="5" spans="1:5" ht="12.75" customHeight="1" x14ac:dyDescent="0.25">
      <c r="A5" s="31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5" t="s">
        <v>57</v>
      </c>
      <c r="B9" s="45"/>
      <c r="C9" s="45"/>
      <c r="D9" s="45"/>
      <c r="E9" s="45"/>
    </row>
    <row r="10" spans="1:5" ht="21" customHeight="1" x14ac:dyDescent="0.25">
      <c r="A10" s="46" t="s">
        <v>14</v>
      </c>
      <c r="B10" s="47"/>
      <c r="C10" s="47"/>
      <c r="D10" s="47"/>
      <c r="E10" s="47"/>
    </row>
    <row r="11" spans="1:5" ht="27" customHeight="1" x14ac:dyDescent="0.25">
      <c r="A11" s="48" t="s">
        <v>58</v>
      </c>
      <c r="B11" s="48"/>
      <c r="C11" s="48"/>
      <c r="D11" s="48"/>
      <c r="E11" s="48"/>
    </row>
    <row r="12" spans="1:5" x14ac:dyDescent="0.25">
      <c r="A12" s="44" t="s">
        <v>15</v>
      </c>
      <c r="B12" s="49"/>
      <c r="C12" s="49"/>
      <c r="D12" s="49"/>
      <c r="E12" s="49"/>
    </row>
    <row r="13" spans="1:5" ht="21.75" customHeight="1" x14ac:dyDescent="0.25">
      <c r="A13" s="42" t="s">
        <v>22</v>
      </c>
      <c r="B13" s="42"/>
      <c r="C13" s="42"/>
      <c r="D13" s="42"/>
      <c r="E13" s="42"/>
    </row>
    <row r="14" spans="1:5" ht="18.75" customHeight="1" x14ac:dyDescent="0.25">
      <c r="A14" s="44" t="s">
        <v>2</v>
      </c>
      <c r="B14" s="49"/>
      <c r="C14" s="49"/>
      <c r="D14" s="49"/>
      <c r="E14" s="49"/>
    </row>
    <row r="15" spans="1:5" ht="13.9" customHeight="1" x14ac:dyDescent="0.25">
      <c r="A15" s="42" t="s">
        <v>48</v>
      </c>
      <c r="B15" s="42"/>
      <c r="C15" s="42"/>
      <c r="D15" s="42"/>
      <c r="E15" s="42"/>
    </row>
    <row r="16" spans="1:5" ht="10.5" customHeight="1" x14ac:dyDescent="0.25">
      <c r="A16" s="44" t="s">
        <v>16</v>
      </c>
      <c r="B16" s="44"/>
      <c r="C16" s="44"/>
      <c r="D16" s="44"/>
      <c r="E16" s="44"/>
    </row>
    <row r="17" spans="1:8" ht="30.75" customHeight="1" x14ac:dyDescent="0.25">
      <c r="A17" s="42" t="s">
        <v>17</v>
      </c>
      <c r="B17" s="42"/>
      <c r="C17" s="42"/>
      <c r="D17" s="42"/>
      <c r="E17" s="42"/>
    </row>
    <row r="18" spans="1:8" ht="58.9" customHeight="1" x14ac:dyDescent="0.25">
      <c r="A18" s="42" t="s">
        <v>26</v>
      </c>
      <c r="B18" s="42"/>
      <c r="C18" s="42"/>
      <c r="D18" s="42"/>
      <c r="E18" s="42"/>
    </row>
    <row r="19" spans="1:8" ht="33.75" customHeight="1" x14ac:dyDescent="0.25">
      <c r="A19" s="43" t="s">
        <v>27</v>
      </c>
      <c r="B19" s="43"/>
      <c r="C19" s="43"/>
      <c r="D19" s="43"/>
      <c r="E19" s="43"/>
    </row>
    <row r="20" spans="1:8" ht="21.75" customHeight="1" x14ac:dyDescent="0.25">
      <c r="A20" s="51"/>
      <c r="B20" s="51"/>
      <c r="C20" s="51"/>
      <c r="D20" s="51"/>
      <c r="E20" s="51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40</v>
      </c>
      <c r="B22" s="8" t="s">
        <v>39</v>
      </c>
      <c r="C22" s="3" t="s">
        <v>4</v>
      </c>
      <c r="D22" s="3">
        <v>13.48</v>
      </c>
      <c r="E22" s="7">
        <f>D22*F20*G20</f>
        <v>25647.048000000003</v>
      </c>
    </row>
    <row r="23" spans="1:8" x14ac:dyDescent="0.25">
      <c r="A23" s="6" t="s">
        <v>36</v>
      </c>
      <c r="B23" s="8" t="s">
        <v>23</v>
      </c>
      <c r="C23" s="3" t="s">
        <v>4</v>
      </c>
      <c r="D23" s="3">
        <v>3.9</v>
      </c>
      <c r="E23" s="7">
        <f>D23*F20*G20</f>
        <v>7420.14</v>
      </c>
    </row>
    <row r="24" spans="1:8" x14ac:dyDescent="0.25">
      <c r="A24" s="6" t="s">
        <v>28</v>
      </c>
      <c r="B24" s="8" t="s">
        <v>62</v>
      </c>
      <c r="C24" s="3" t="s">
        <v>29</v>
      </c>
      <c r="D24" s="20"/>
      <c r="E24" s="7">
        <v>884.2</v>
      </c>
    </row>
    <row r="25" spans="1:8" x14ac:dyDescent="0.25">
      <c r="A25" s="27"/>
      <c r="B25" s="8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33951.387999999999</v>
      </c>
    </row>
    <row r="28" spans="1:8" ht="29.25" customHeight="1" x14ac:dyDescent="0.25">
      <c r="A28" s="48" t="s">
        <v>66</v>
      </c>
      <c r="B28" s="48"/>
      <c r="C28" s="48"/>
      <c r="D28" s="48"/>
      <c r="E28" s="48"/>
    </row>
    <row r="29" spans="1:8" ht="32.25" customHeight="1" x14ac:dyDescent="0.25">
      <c r="A29" s="42" t="s">
        <v>21</v>
      </c>
      <c r="B29" s="42"/>
      <c r="C29" s="42"/>
      <c r="D29" s="42"/>
      <c r="E29" s="42"/>
    </row>
    <row r="30" spans="1:8" ht="13.9" customHeight="1" x14ac:dyDescent="0.25">
      <c r="A30" s="42" t="s">
        <v>20</v>
      </c>
      <c r="B30" s="42"/>
      <c r="C30" s="42"/>
      <c r="D30" s="42"/>
      <c r="E30" s="42"/>
      <c r="F30" s="13"/>
      <c r="G30" s="13"/>
      <c r="H30" s="14"/>
    </row>
    <row r="31" spans="1:8" ht="30" customHeight="1" x14ac:dyDescent="0.25">
      <c r="A31" s="42" t="s">
        <v>30</v>
      </c>
      <c r="B31" s="42"/>
      <c r="C31" s="42"/>
      <c r="D31" s="42"/>
      <c r="E31" s="42"/>
    </row>
    <row r="32" spans="1:8" x14ac:dyDescent="0.25">
      <c r="A32" s="42" t="s">
        <v>18</v>
      </c>
      <c r="B32" s="42"/>
      <c r="C32" s="42"/>
      <c r="D32" s="42"/>
      <c r="E32" s="42"/>
    </row>
    <row r="33" spans="1:5" x14ac:dyDescent="0.25">
      <c r="A33" s="28"/>
      <c r="B33" s="28"/>
      <c r="C33" s="28"/>
      <c r="D33" s="28"/>
      <c r="E33" s="28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2" t="s">
        <v>18</v>
      </c>
      <c r="B35" s="42"/>
      <c r="C35" s="42"/>
      <c r="D35" s="42"/>
      <c r="E35" s="42"/>
    </row>
    <row r="36" spans="1:5" ht="13.9" customHeight="1" x14ac:dyDescent="0.25">
      <c r="A36" s="53" t="s">
        <v>49</v>
      </c>
      <c r="B36" s="53"/>
      <c r="C36" s="53"/>
      <c r="D36" s="53"/>
      <c r="E36" s="53"/>
    </row>
    <row r="37" spans="1:5" x14ac:dyDescent="0.25">
      <c r="B37" s="50" t="s">
        <v>19</v>
      </c>
      <c r="C37" s="50"/>
      <c r="D37" s="50"/>
      <c r="E37" s="5" t="s">
        <v>6</v>
      </c>
    </row>
    <row r="38" spans="1:5" x14ac:dyDescent="0.25">
      <c r="A38" s="30"/>
      <c r="B38" s="30"/>
      <c r="C38" s="30"/>
      <c r="D38" s="30"/>
      <c r="E38" s="30"/>
    </row>
    <row r="39" spans="1:5" ht="13.9" customHeight="1" x14ac:dyDescent="0.25">
      <c r="A39" s="53" t="s">
        <v>59</v>
      </c>
      <c r="B39" s="53"/>
      <c r="C39" s="53"/>
      <c r="D39" s="53"/>
      <c r="E39" s="53"/>
    </row>
    <row r="40" spans="1:5" x14ac:dyDescent="0.25">
      <c r="B40" s="50" t="s">
        <v>19</v>
      </c>
      <c r="C40" s="50"/>
      <c r="D40" s="50"/>
      <c r="E40" s="5" t="s">
        <v>6</v>
      </c>
    </row>
    <row r="43" spans="1:5" x14ac:dyDescent="0.25">
      <c r="A43" s="2" t="s">
        <v>33</v>
      </c>
    </row>
    <row r="44" spans="1:5" x14ac:dyDescent="0.25">
      <c r="A44" s="13" t="s">
        <v>31</v>
      </c>
    </row>
    <row r="45" spans="1:5" x14ac:dyDescent="0.25">
      <c r="A45" s="2" t="s">
        <v>38</v>
      </c>
      <c r="B45" s="15">
        <f>'1кв'!B54</f>
        <v>9312.1569999999992</v>
      </c>
    </row>
    <row r="46" spans="1:5" x14ac:dyDescent="0.25">
      <c r="A46" s="17" t="s">
        <v>45</v>
      </c>
      <c r="B46" s="16"/>
    </row>
    <row r="47" spans="1:5" x14ac:dyDescent="0.25">
      <c r="A47" s="2" t="s">
        <v>34</v>
      </c>
      <c r="B47" s="16">
        <v>42237.72</v>
      </c>
    </row>
    <row r="48" spans="1:5" x14ac:dyDescent="0.25">
      <c r="A48" s="2" t="s">
        <v>41</v>
      </c>
      <c r="B48" s="16">
        <f>3*100</f>
        <v>300</v>
      </c>
    </row>
    <row r="49" spans="1:2" x14ac:dyDescent="0.25">
      <c r="A49" s="2" t="s">
        <v>56</v>
      </c>
      <c r="B49" s="16">
        <f>150*3</f>
        <v>450</v>
      </c>
    </row>
    <row r="50" spans="1:2" ht="30" x14ac:dyDescent="0.25">
      <c r="A50" s="29" t="s">
        <v>35</v>
      </c>
      <c r="B50" s="16">
        <f>E26</f>
        <v>33951.387999999999</v>
      </c>
    </row>
    <row r="51" spans="1:2" x14ac:dyDescent="0.25">
      <c r="A51" s="13" t="s">
        <v>32</v>
      </c>
      <c r="B51" s="18">
        <f>B45+B47+B48+B49-B50</f>
        <v>18348.489000000001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9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63</v>
      </c>
      <c r="B3" s="40"/>
      <c r="C3" s="40"/>
      <c r="D3" s="40"/>
      <c r="E3" s="40"/>
    </row>
    <row r="4" spans="1:5" s="1" customFormat="1" ht="15.75" x14ac:dyDescent="0.25">
      <c r="A4" s="21" t="s">
        <v>13</v>
      </c>
      <c r="B4" s="22"/>
      <c r="C4" s="22"/>
      <c r="D4" s="41" t="s">
        <v>64</v>
      </c>
      <c r="E4" s="41"/>
    </row>
    <row r="5" spans="1:5" ht="12.75" customHeight="1" x14ac:dyDescent="0.25">
      <c r="A5" s="31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5" t="s">
        <v>57</v>
      </c>
      <c r="B9" s="45"/>
      <c r="C9" s="45"/>
      <c r="D9" s="45"/>
      <c r="E9" s="45"/>
    </row>
    <row r="10" spans="1:5" ht="21" customHeight="1" x14ac:dyDescent="0.25">
      <c r="A10" s="46" t="s">
        <v>14</v>
      </c>
      <c r="B10" s="47"/>
      <c r="C10" s="47"/>
      <c r="D10" s="47"/>
      <c r="E10" s="47"/>
    </row>
    <row r="11" spans="1:5" ht="27" customHeight="1" x14ac:dyDescent="0.25">
      <c r="A11" s="48" t="s">
        <v>58</v>
      </c>
      <c r="B11" s="48"/>
      <c r="C11" s="48"/>
      <c r="D11" s="48"/>
      <c r="E11" s="48"/>
    </row>
    <row r="12" spans="1:5" x14ac:dyDescent="0.25">
      <c r="A12" s="44" t="s">
        <v>15</v>
      </c>
      <c r="B12" s="49"/>
      <c r="C12" s="49"/>
      <c r="D12" s="49"/>
      <c r="E12" s="49"/>
    </row>
    <row r="13" spans="1:5" ht="21.75" customHeight="1" x14ac:dyDescent="0.25">
      <c r="A13" s="42" t="s">
        <v>22</v>
      </c>
      <c r="B13" s="42"/>
      <c r="C13" s="42"/>
      <c r="D13" s="42"/>
      <c r="E13" s="42"/>
    </row>
    <row r="14" spans="1:5" ht="18.75" customHeight="1" x14ac:dyDescent="0.25">
      <c r="A14" s="44" t="s">
        <v>2</v>
      </c>
      <c r="B14" s="49"/>
      <c r="C14" s="49"/>
      <c r="D14" s="49"/>
      <c r="E14" s="49"/>
    </row>
    <row r="15" spans="1:5" ht="13.9" customHeight="1" x14ac:dyDescent="0.25">
      <c r="A15" s="42" t="s">
        <v>48</v>
      </c>
      <c r="B15" s="42"/>
      <c r="C15" s="42"/>
      <c r="D15" s="42"/>
      <c r="E15" s="42"/>
    </row>
    <row r="16" spans="1:5" ht="10.5" customHeight="1" x14ac:dyDescent="0.25">
      <c r="A16" s="44" t="s">
        <v>16</v>
      </c>
      <c r="B16" s="44"/>
      <c r="C16" s="44"/>
      <c r="D16" s="44"/>
      <c r="E16" s="44"/>
    </row>
    <row r="17" spans="1:8" ht="30.75" customHeight="1" x14ac:dyDescent="0.25">
      <c r="A17" s="42" t="s">
        <v>17</v>
      </c>
      <c r="B17" s="42"/>
      <c r="C17" s="42"/>
      <c r="D17" s="42"/>
      <c r="E17" s="42"/>
    </row>
    <row r="18" spans="1:8" ht="58.9" customHeight="1" x14ac:dyDescent="0.25">
      <c r="A18" s="42" t="s">
        <v>26</v>
      </c>
      <c r="B18" s="42"/>
      <c r="C18" s="42"/>
      <c r="D18" s="42"/>
      <c r="E18" s="42"/>
    </row>
    <row r="19" spans="1:8" ht="33.75" customHeight="1" x14ac:dyDescent="0.25">
      <c r="A19" s="43" t="s">
        <v>27</v>
      </c>
      <c r="B19" s="43"/>
      <c r="C19" s="43"/>
      <c r="D19" s="43"/>
      <c r="E19" s="43"/>
    </row>
    <row r="20" spans="1:8" ht="21.75" customHeight="1" x14ac:dyDescent="0.25">
      <c r="A20" s="51"/>
      <c r="B20" s="51"/>
      <c r="C20" s="51"/>
      <c r="D20" s="51"/>
      <c r="E20" s="51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40</v>
      </c>
      <c r="B22" s="8" t="s">
        <v>39</v>
      </c>
      <c r="C22" s="3" t="s">
        <v>4</v>
      </c>
      <c r="D22" s="3">
        <v>15.08</v>
      </c>
      <c r="E22" s="7">
        <f>D22*F20*G20</f>
        <v>28691.208000000002</v>
      </c>
    </row>
    <row r="23" spans="1:8" x14ac:dyDescent="0.25">
      <c r="A23" s="6" t="s">
        <v>36</v>
      </c>
      <c r="B23" s="8" t="s">
        <v>23</v>
      </c>
      <c r="C23" s="3" t="s">
        <v>4</v>
      </c>
      <c r="D23" s="3">
        <v>4.3600000000000003</v>
      </c>
      <c r="E23" s="7">
        <f>D23*F20*G20</f>
        <v>8295.3360000000011</v>
      </c>
    </row>
    <row r="24" spans="1:8" x14ac:dyDescent="0.25">
      <c r="A24" s="6" t="s">
        <v>28</v>
      </c>
      <c r="B24" s="8" t="s">
        <v>65</v>
      </c>
      <c r="C24" s="3" t="s">
        <v>29</v>
      </c>
      <c r="D24" s="20"/>
      <c r="E24" s="7">
        <v>19</v>
      </c>
    </row>
    <row r="25" spans="1:8" x14ac:dyDescent="0.25">
      <c r="A25" s="27" t="s">
        <v>67</v>
      </c>
      <c r="B25" s="8" t="s">
        <v>68</v>
      </c>
      <c r="C25" s="3" t="s">
        <v>29</v>
      </c>
      <c r="D25" s="3"/>
      <c r="E25" s="7">
        <v>6000.2</v>
      </c>
    </row>
    <row r="26" spans="1:8" x14ac:dyDescent="0.25">
      <c r="A26" s="27"/>
      <c r="B26" s="8"/>
      <c r="C26" s="3"/>
      <c r="D26" s="3"/>
      <c r="E26" s="7"/>
    </row>
    <row r="27" spans="1:8" s="13" customFormat="1" ht="14.25" x14ac:dyDescent="0.2">
      <c r="A27" s="9" t="s">
        <v>24</v>
      </c>
      <c r="B27" s="10"/>
      <c r="C27" s="11"/>
      <c r="D27" s="11"/>
      <c r="E27" s="12">
        <f>SUM(E22:E26)</f>
        <v>43005.743999999999</v>
      </c>
    </row>
    <row r="29" spans="1:8" ht="29.25" customHeight="1" x14ac:dyDescent="0.25">
      <c r="A29" s="48" t="s">
        <v>69</v>
      </c>
      <c r="B29" s="48"/>
      <c r="C29" s="48"/>
      <c r="D29" s="48"/>
      <c r="E29" s="48"/>
    </row>
    <row r="30" spans="1:8" ht="32.25" customHeight="1" x14ac:dyDescent="0.25">
      <c r="A30" s="42" t="s">
        <v>21</v>
      </c>
      <c r="B30" s="42"/>
      <c r="C30" s="42"/>
      <c r="D30" s="42"/>
      <c r="E30" s="42"/>
    </row>
    <row r="31" spans="1:8" ht="13.9" customHeight="1" x14ac:dyDescent="0.25">
      <c r="A31" s="42" t="s">
        <v>20</v>
      </c>
      <c r="B31" s="42"/>
      <c r="C31" s="42"/>
      <c r="D31" s="42"/>
      <c r="E31" s="42"/>
      <c r="F31" s="13"/>
      <c r="G31" s="13"/>
      <c r="H31" s="14"/>
    </row>
    <row r="32" spans="1:8" ht="30" customHeight="1" x14ac:dyDescent="0.25">
      <c r="A32" s="42" t="s">
        <v>30</v>
      </c>
      <c r="B32" s="42"/>
      <c r="C32" s="42"/>
      <c r="D32" s="42"/>
      <c r="E32" s="42"/>
    </row>
    <row r="33" spans="1:5" x14ac:dyDescent="0.25">
      <c r="A33" s="42" t="s">
        <v>18</v>
      </c>
      <c r="B33" s="42"/>
      <c r="C33" s="42"/>
      <c r="D33" s="42"/>
      <c r="E33" s="42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52" t="s">
        <v>5</v>
      </c>
      <c r="B35" s="52"/>
      <c r="C35" s="52"/>
      <c r="D35" s="52"/>
      <c r="E35" s="52"/>
    </row>
    <row r="36" spans="1:5" x14ac:dyDescent="0.25">
      <c r="A36" s="42" t="s">
        <v>18</v>
      </c>
      <c r="B36" s="42"/>
      <c r="C36" s="42"/>
      <c r="D36" s="42"/>
      <c r="E36" s="42"/>
    </row>
    <row r="37" spans="1:5" ht="13.9" customHeight="1" x14ac:dyDescent="0.25">
      <c r="A37" s="53" t="s">
        <v>49</v>
      </c>
      <c r="B37" s="53"/>
      <c r="C37" s="53"/>
      <c r="D37" s="53"/>
      <c r="E37" s="53"/>
    </row>
    <row r="38" spans="1:5" x14ac:dyDescent="0.25">
      <c r="B38" s="50" t="s">
        <v>19</v>
      </c>
      <c r="C38" s="50"/>
      <c r="D38" s="50"/>
      <c r="E38" s="5" t="s">
        <v>6</v>
      </c>
    </row>
    <row r="39" spans="1:5" x14ac:dyDescent="0.25">
      <c r="A39" s="30"/>
      <c r="B39" s="30"/>
      <c r="C39" s="30"/>
      <c r="D39" s="30"/>
      <c r="E39" s="30"/>
    </row>
    <row r="40" spans="1:5" ht="13.9" customHeight="1" x14ac:dyDescent="0.25">
      <c r="A40" s="53" t="s">
        <v>59</v>
      </c>
      <c r="B40" s="53"/>
      <c r="C40" s="53"/>
      <c r="D40" s="53"/>
      <c r="E40" s="53"/>
    </row>
    <row r="41" spans="1:5" x14ac:dyDescent="0.25">
      <c r="B41" s="50" t="s">
        <v>19</v>
      </c>
      <c r="C41" s="50"/>
      <c r="D41" s="50"/>
      <c r="E41" s="5" t="s">
        <v>6</v>
      </c>
    </row>
    <row r="44" spans="1:5" x14ac:dyDescent="0.25">
      <c r="A44" s="2" t="s">
        <v>33</v>
      </c>
    </row>
    <row r="45" spans="1:5" x14ac:dyDescent="0.25">
      <c r="A45" s="13" t="s">
        <v>31</v>
      </c>
    </row>
    <row r="46" spans="1:5" x14ac:dyDescent="0.25">
      <c r="A46" s="2" t="s">
        <v>38</v>
      </c>
      <c r="B46" s="15">
        <f>'2кв'!B51</f>
        <v>18348.489000000001</v>
      </c>
    </row>
    <row r="47" spans="1:5" x14ac:dyDescent="0.25">
      <c r="A47" s="17" t="s">
        <v>70</v>
      </c>
      <c r="B47" s="16"/>
    </row>
    <row r="48" spans="1:5" x14ac:dyDescent="0.25">
      <c r="A48" s="2" t="s">
        <v>34</v>
      </c>
      <c r="B48" s="16">
        <v>45586.3</v>
      </c>
    </row>
    <row r="49" spans="1:2" x14ac:dyDescent="0.25">
      <c r="A49" s="2" t="s">
        <v>41</v>
      </c>
      <c r="B49" s="16">
        <f>3*100</f>
        <v>300</v>
      </c>
    </row>
    <row r="50" spans="1:2" x14ac:dyDescent="0.25">
      <c r="A50" s="2" t="s">
        <v>56</v>
      </c>
      <c r="B50" s="16">
        <f>150*3</f>
        <v>450</v>
      </c>
    </row>
    <row r="51" spans="1:2" ht="30" x14ac:dyDescent="0.25">
      <c r="A51" s="29" t="s">
        <v>35</v>
      </c>
      <c r="B51" s="16">
        <f>E27</f>
        <v>43005.743999999999</v>
      </c>
    </row>
    <row r="52" spans="1:2" x14ac:dyDescent="0.25">
      <c r="A52" s="13" t="s">
        <v>32</v>
      </c>
      <c r="B52" s="18">
        <f>B46+B48+B49+B50-B51</f>
        <v>21679.045000000006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9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9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71</v>
      </c>
      <c r="B3" s="40"/>
      <c r="C3" s="40"/>
      <c r="D3" s="40"/>
      <c r="E3" s="40"/>
    </row>
    <row r="4" spans="1:5" s="1" customFormat="1" ht="15.75" x14ac:dyDescent="0.25">
      <c r="A4" s="21" t="s">
        <v>13</v>
      </c>
      <c r="B4" s="22"/>
      <c r="C4" s="22"/>
      <c r="D4" s="54"/>
      <c r="E4" s="54" t="s">
        <v>72</v>
      </c>
    </row>
    <row r="5" spans="1:5" ht="12.75" customHeight="1" x14ac:dyDescent="0.25">
      <c r="A5" s="35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25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5" t="s">
        <v>57</v>
      </c>
      <c r="B9" s="45"/>
      <c r="C9" s="45"/>
      <c r="D9" s="45"/>
      <c r="E9" s="45"/>
    </row>
    <row r="10" spans="1:5" ht="21" customHeight="1" x14ac:dyDescent="0.25">
      <c r="A10" s="46" t="s">
        <v>14</v>
      </c>
      <c r="B10" s="47"/>
      <c r="C10" s="47"/>
      <c r="D10" s="47"/>
      <c r="E10" s="47"/>
    </row>
    <row r="11" spans="1:5" ht="27" customHeight="1" x14ac:dyDescent="0.25">
      <c r="A11" s="48" t="s">
        <v>58</v>
      </c>
      <c r="B11" s="48"/>
      <c r="C11" s="48"/>
      <c r="D11" s="48"/>
      <c r="E11" s="48"/>
    </row>
    <row r="12" spans="1:5" x14ac:dyDescent="0.25">
      <c r="A12" s="44" t="s">
        <v>15</v>
      </c>
      <c r="B12" s="49"/>
      <c r="C12" s="49"/>
      <c r="D12" s="49"/>
      <c r="E12" s="49"/>
    </row>
    <row r="13" spans="1:5" ht="21.75" customHeight="1" x14ac:dyDescent="0.25">
      <c r="A13" s="42" t="s">
        <v>22</v>
      </c>
      <c r="B13" s="42"/>
      <c r="C13" s="42"/>
      <c r="D13" s="42"/>
      <c r="E13" s="42"/>
    </row>
    <row r="14" spans="1:5" ht="18.75" customHeight="1" x14ac:dyDescent="0.25">
      <c r="A14" s="44" t="s">
        <v>2</v>
      </c>
      <c r="B14" s="49"/>
      <c r="C14" s="49"/>
      <c r="D14" s="49"/>
      <c r="E14" s="49"/>
    </row>
    <row r="15" spans="1:5" ht="13.9" customHeight="1" x14ac:dyDescent="0.25">
      <c r="A15" s="42" t="s">
        <v>48</v>
      </c>
      <c r="B15" s="42"/>
      <c r="C15" s="42"/>
      <c r="D15" s="42"/>
      <c r="E15" s="42"/>
    </row>
    <row r="16" spans="1:5" ht="10.5" customHeight="1" x14ac:dyDescent="0.25">
      <c r="A16" s="44" t="s">
        <v>16</v>
      </c>
      <c r="B16" s="44"/>
      <c r="C16" s="44"/>
      <c r="D16" s="44"/>
      <c r="E16" s="44"/>
    </row>
    <row r="17" spans="1:8" ht="30.75" customHeight="1" x14ac:dyDescent="0.25">
      <c r="A17" s="42" t="s">
        <v>17</v>
      </c>
      <c r="B17" s="42"/>
      <c r="C17" s="42"/>
      <c r="D17" s="42"/>
      <c r="E17" s="42"/>
    </row>
    <row r="18" spans="1:8" ht="58.9" customHeight="1" x14ac:dyDescent="0.25">
      <c r="A18" s="42" t="s">
        <v>26</v>
      </c>
      <c r="B18" s="42"/>
      <c r="C18" s="42"/>
      <c r="D18" s="42"/>
      <c r="E18" s="42"/>
    </row>
    <row r="19" spans="1:8" ht="33.75" customHeight="1" x14ac:dyDescent="0.25">
      <c r="A19" s="43" t="s">
        <v>27</v>
      </c>
      <c r="B19" s="43"/>
      <c r="C19" s="43"/>
      <c r="D19" s="43"/>
      <c r="E19" s="43"/>
    </row>
    <row r="20" spans="1:8" ht="21.75" customHeight="1" x14ac:dyDescent="0.25">
      <c r="A20" s="51"/>
      <c r="B20" s="51"/>
      <c r="C20" s="51"/>
      <c r="D20" s="51"/>
      <c r="E20" s="51"/>
      <c r="F20" s="2">
        <v>634.20000000000005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40</v>
      </c>
      <c r="B22" s="8" t="s">
        <v>39</v>
      </c>
      <c r="C22" s="3" t="s">
        <v>4</v>
      </c>
      <c r="D22" s="3">
        <v>15.08</v>
      </c>
      <c r="E22" s="7">
        <f>D22*F20*G20</f>
        <v>28691.208000000002</v>
      </c>
    </row>
    <row r="23" spans="1:8" x14ac:dyDescent="0.25">
      <c r="A23" s="6" t="s">
        <v>36</v>
      </c>
      <c r="B23" s="8" t="s">
        <v>23</v>
      </c>
      <c r="C23" s="3" t="s">
        <v>4</v>
      </c>
      <c r="D23" s="3">
        <v>4.3600000000000003</v>
      </c>
      <c r="E23" s="7">
        <f>D23*F20*G20</f>
        <v>8295.3360000000011</v>
      </c>
    </row>
    <row r="24" spans="1:8" x14ac:dyDescent="0.25">
      <c r="A24" s="6" t="s">
        <v>28</v>
      </c>
      <c r="B24" s="8" t="s">
        <v>73</v>
      </c>
      <c r="C24" s="3" t="s">
        <v>29</v>
      </c>
      <c r="D24" s="20"/>
      <c r="E24" s="7">
        <v>0</v>
      </c>
    </row>
    <row r="25" spans="1:8" x14ac:dyDescent="0.25">
      <c r="A25" s="27"/>
      <c r="B25" s="8"/>
      <c r="C25" s="3"/>
      <c r="D25" s="3"/>
      <c r="E25" s="7"/>
    </row>
    <row r="26" spans="1:8" s="13" customFormat="1" ht="14.25" x14ac:dyDescent="0.2">
      <c r="A26" s="9" t="s">
        <v>24</v>
      </c>
      <c r="B26" s="10"/>
      <c r="C26" s="11"/>
      <c r="D26" s="11"/>
      <c r="E26" s="12">
        <f>SUM(E22:E25)</f>
        <v>36986.544000000002</v>
      </c>
    </row>
    <row r="28" spans="1:8" ht="29.25" customHeight="1" x14ac:dyDescent="0.25">
      <c r="A28" s="48" t="s">
        <v>74</v>
      </c>
      <c r="B28" s="48"/>
      <c r="C28" s="48"/>
      <c r="D28" s="48"/>
      <c r="E28" s="48"/>
    </row>
    <row r="29" spans="1:8" ht="32.25" customHeight="1" x14ac:dyDescent="0.25">
      <c r="A29" s="42" t="s">
        <v>21</v>
      </c>
      <c r="B29" s="42"/>
      <c r="C29" s="42"/>
      <c r="D29" s="42"/>
      <c r="E29" s="42"/>
    </row>
    <row r="30" spans="1:8" ht="13.9" customHeight="1" x14ac:dyDescent="0.25">
      <c r="A30" s="42" t="s">
        <v>20</v>
      </c>
      <c r="B30" s="42"/>
      <c r="C30" s="42"/>
      <c r="D30" s="42"/>
      <c r="E30" s="42"/>
      <c r="F30" s="13"/>
      <c r="G30" s="13"/>
      <c r="H30" s="14"/>
    </row>
    <row r="31" spans="1:8" ht="30" customHeight="1" x14ac:dyDescent="0.25">
      <c r="A31" s="42" t="s">
        <v>30</v>
      </c>
      <c r="B31" s="42"/>
      <c r="C31" s="42"/>
      <c r="D31" s="42"/>
      <c r="E31" s="42"/>
    </row>
    <row r="32" spans="1:8" x14ac:dyDescent="0.25">
      <c r="A32" s="42" t="s">
        <v>18</v>
      </c>
      <c r="B32" s="42"/>
      <c r="C32" s="42"/>
      <c r="D32" s="42"/>
      <c r="E32" s="42"/>
    </row>
    <row r="33" spans="1:5" x14ac:dyDescent="0.25">
      <c r="A33" s="32"/>
      <c r="B33" s="32"/>
      <c r="C33" s="32"/>
      <c r="D33" s="32"/>
      <c r="E33" s="32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2" t="s">
        <v>18</v>
      </c>
      <c r="B35" s="42"/>
      <c r="C35" s="42"/>
      <c r="D35" s="42"/>
      <c r="E35" s="42"/>
    </row>
    <row r="36" spans="1:5" ht="13.9" customHeight="1" x14ac:dyDescent="0.25">
      <c r="A36" s="53" t="s">
        <v>49</v>
      </c>
      <c r="B36" s="53"/>
      <c r="C36" s="53"/>
      <c r="D36" s="53"/>
      <c r="E36" s="53"/>
    </row>
    <row r="37" spans="1:5" x14ac:dyDescent="0.25">
      <c r="B37" s="50" t="s">
        <v>19</v>
      </c>
      <c r="C37" s="50"/>
      <c r="D37" s="50"/>
      <c r="E37" s="5" t="s">
        <v>6</v>
      </c>
    </row>
    <row r="38" spans="1:5" x14ac:dyDescent="0.25">
      <c r="A38" s="34"/>
      <c r="B38" s="34"/>
      <c r="C38" s="34"/>
      <c r="D38" s="34"/>
      <c r="E38" s="34"/>
    </row>
    <row r="39" spans="1:5" ht="13.9" customHeight="1" x14ac:dyDescent="0.25">
      <c r="A39" s="53" t="s">
        <v>59</v>
      </c>
      <c r="B39" s="53"/>
      <c r="C39" s="53"/>
      <c r="D39" s="53"/>
      <c r="E39" s="53"/>
    </row>
    <row r="40" spans="1:5" x14ac:dyDescent="0.25">
      <c r="B40" s="50" t="s">
        <v>19</v>
      </c>
      <c r="C40" s="50"/>
      <c r="D40" s="50"/>
      <c r="E40" s="5" t="s">
        <v>6</v>
      </c>
    </row>
    <row r="43" spans="1:5" x14ac:dyDescent="0.25">
      <c r="A43" s="2" t="s">
        <v>33</v>
      </c>
    </row>
    <row r="44" spans="1:5" x14ac:dyDescent="0.25">
      <c r="A44" s="13" t="s">
        <v>31</v>
      </c>
    </row>
    <row r="45" spans="1:5" x14ac:dyDescent="0.25">
      <c r="A45" s="2" t="s">
        <v>38</v>
      </c>
      <c r="B45" s="15">
        <f>'3кв'!B52</f>
        <v>21679.045000000006</v>
      </c>
    </row>
    <row r="46" spans="1:5" x14ac:dyDescent="0.25">
      <c r="A46" s="17" t="s">
        <v>70</v>
      </c>
      <c r="B46" s="16"/>
    </row>
    <row r="47" spans="1:5" x14ac:dyDescent="0.25">
      <c r="A47" s="2" t="s">
        <v>34</v>
      </c>
      <c r="B47" s="16">
        <v>47261.03</v>
      </c>
    </row>
    <row r="48" spans="1:5" x14ac:dyDescent="0.25">
      <c r="A48" s="2" t="s">
        <v>41</v>
      </c>
      <c r="B48" s="16">
        <f>3*100</f>
        <v>300</v>
      </c>
    </row>
    <row r="49" spans="1:2" x14ac:dyDescent="0.25">
      <c r="A49" s="2" t="s">
        <v>56</v>
      </c>
      <c r="B49" s="16">
        <f>150*3</f>
        <v>450</v>
      </c>
    </row>
    <row r="50" spans="1:2" ht="30" x14ac:dyDescent="0.25">
      <c r="A50" s="33" t="s">
        <v>35</v>
      </c>
      <c r="B50" s="16">
        <f>E26</f>
        <v>36986.544000000002</v>
      </c>
    </row>
    <row r="51" spans="1:2" x14ac:dyDescent="0.25">
      <c r="A51" s="13" t="s">
        <v>32</v>
      </c>
      <c r="B51" s="18">
        <f>B45+B47+B48+B49-B50</f>
        <v>32703.53100000001</v>
      </c>
    </row>
  </sheetData>
  <mergeCells count="29">
    <mergeCell ref="A34:E34"/>
    <mergeCell ref="A35:E35"/>
    <mergeCell ref="A36:E36"/>
    <mergeCell ref="B37:D37"/>
    <mergeCell ref="A39:E39"/>
    <mergeCell ref="B40:D40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10" zoomScaleSheetLayoutView="100" workbookViewId="0">
      <selection activeCell="E16" sqref="E1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5" t="s">
        <v>75</v>
      </c>
      <c r="B1" s="55"/>
      <c r="C1" s="55"/>
      <c r="D1" s="56"/>
    </row>
    <row r="2" spans="1:5" ht="15.75" x14ac:dyDescent="0.25">
      <c r="A2" s="57" t="s">
        <v>76</v>
      </c>
      <c r="B2" s="57"/>
      <c r="C2" s="57"/>
      <c r="D2" s="58"/>
    </row>
    <row r="3" spans="1:5" ht="15.75" x14ac:dyDescent="0.25">
      <c r="A3" s="57" t="s">
        <v>77</v>
      </c>
      <c r="B3" s="57"/>
      <c r="C3" s="57"/>
      <c r="D3" s="58"/>
    </row>
    <row r="4" spans="1:5" ht="15.75" x14ac:dyDescent="0.25">
      <c r="A4" s="55" t="s">
        <v>98</v>
      </c>
      <c r="B4" s="55"/>
      <c r="C4" s="55"/>
      <c r="D4" s="56"/>
    </row>
    <row r="5" spans="1:5" ht="15.75" x14ac:dyDescent="0.25">
      <c r="A5" s="59"/>
      <c r="B5" s="59"/>
      <c r="C5" s="59"/>
      <c r="D5" s="1"/>
    </row>
    <row r="6" spans="1:5" ht="15.75" x14ac:dyDescent="0.25">
      <c r="A6" s="58"/>
      <c r="B6" s="60" t="s">
        <v>78</v>
      </c>
      <c r="C6" s="61">
        <f>'1кв'!B48</f>
        <v>12492.09</v>
      </c>
      <c r="D6" s="62"/>
    </row>
    <row r="7" spans="1:5" ht="15.75" x14ac:dyDescent="0.25">
      <c r="A7" s="63" t="s">
        <v>79</v>
      </c>
      <c r="B7" s="60" t="s">
        <v>99</v>
      </c>
      <c r="C7" s="61"/>
      <c r="D7" s="62"/>
    </row>
    <row r="8" spans="1:5" ht="15.75" x14ac:dyDescent="0.25">
      <c r="B8" s="64" t="s">
        <v>80</v>
      </c>
      <c r="C8" s="65">
        <f>'1кв'!B50+'2кв'!B47+'3кв'!B48+'4кв'!B47</f>
        <v>177322.77000000002</v>
      </c>
      <c r="D8" s="66"/>
    </row>
    <row r="9" spans="1:5" ht="30" x14ac:dyDescent="0.25">
      <c r="B9" s="67" t="s">
        <v>82</v>
      </c>
      <c r="C9" s="65">
        <f>'1кв'!B51+'2кв'!B48+'3кв'!B49+'4кв'!B48</f>
        <v>1200</v>
      </c>
      <c r="D9" s="66"/>
    </row>
    <row r="10" spans="1:5" ht="30" x14ac:dyDescent="0.25">
      <c r="B10" s="67" t="s">
        <v>81</v>
      </c>
      <c r="C10" s="65">
        <f>'1кв'!B52+'2кв'!B49+'3кв'!B50+'4кв'!B49</f>
        <v>2700</v>
      </c>
      <c r="D10" s="66"/>
    </row>
    <row r="11" spans="1:5" ht="15.75" x14ac:dyDescent="0.25">
      <c r="A11" s="22"/>
      <c r="B11" s="64" t="s">
        <v>83</v>
      </c>
      <c r="C11" s="68">
        <f>SUM(C8:C10)</f>
        <v>181222.77000000002</v>
      </c>
      <c r="D11" s="62"/>
    </row>
    <row r="12" spans="1:5" ht="15.75" x14ac:dyDescent="0.25">
      <c r="A12" s="1"/>
      <c r="B12" s="69"/>
      <c r="C12" s="70"/>
      <c r="D12" s="71"/>
    </row>
    <row r="13" spans="1:5" ht="15.75" x14ac:dyDescent="0.25">
      <c r="A13" s="72" t="s">
        <v>84</v>
      </c>
      <c r="B13" s="19" t="s">
        <v>40</v>
      </c>
      <c r="C13" s="65">
        <f>'1кв'!E22+'2кв'!E22+'3кв'!E22+'4кв'!E22</f>
        <v>108676.512</v>
      </c>
      <c r="D13" s="71"/>
    </row>
    <row r="14" spans="1:5" ht="15.75" x14ac:dyDescent="0.25">
      <c r="A14" s="72"/>
      <c r="B14" s="6" t="s">
        <v>36</v>
      </c>
      <c r="C14" s="65">
        <f>'1кв'!E23+'2кв'!E23+'3кв'!E23+'4кв'!E23</f>
        <v>31430.952000000005</v>
      </c>
      <c r="D14" s="71"/>
    </row>
    <row r="15" spans="1:5" ht="15.75" x14ac:dyDescent="0.25">
      <c r="A15" s="1"/>
      <c r="B15" s="6" t="s">
        <v>28</v>
      </c>
      <c r="C15" s="65">
        <f>'1кв'!E24+'2кв'!E24+'3кв'!E24+'4кв'!E24</f>
        <v>4589.99</v>
      </c>
      <c r="D15" s="71">
        <f>C15-300</f>
        <v>4289.99</v>
      </c>
      <c r="E15" s="73">
        <f>D15-4249.99</f>
        <v>40</v>
      </c>
    </row>
    <row r="16" spans="1:5" ht="15.75" x14ac:dyDescent="0.25">
      <c r="A16" s="72"/>
      <c r="B16" s="74" t="s">
        <v>100</v>
      </c>
      <c r="C16" s="65">
        <f>'1кв'!E25+'1кв'!E26+'1кв'!E27</f>
        <v>4836.9750000000004</v>
      </c>
      <c r="D16" s="71"/>
    </row>
    <row r="17" spans="1:5" ht="15.75" x14ac:dyDescent="0.25">
      <c r="A17" s="72"/>
      <c r="B17" s="75" t="s">
        <v>85</v>
      </c>
      <c r="C17" s="65">
        <f>SUM(C19:C21)</f>
        <v>11476.9</v>
      </c>
      <c r="D17" s="71"/>
    </row>
    <row r="18" spans="1:5" ht="15.75" x14ac:dyDescent="0.25">
      <c r="A18" s="72"/>
      <c r="B18" s="75" t="s">
        <v>86</v>
      </c>
      <c r="C18" s="65"/>
      <c r="D18" s="71"/>
    </row>
    <row r="19" spans="1:5" ht="15.75" x14ac:dyDescent="0.25">
      <c r="A19" s="72"/>
      <c r="B19" s="76" t="s">
        <v>101</v>
      </c>
      <c r="C19" s="65">
        <f>'1кв'!E28</f>
        <v>5476.7</v>
      </c>
      <c r="D19" s="71"/>
    </row>
    <row r="20" spans="1:5" ht="15.75" x14ac:dyDescent="0.25">
      <c r="A20" s="72"/>
      <c r="B20" s="77" t="s">
        <v>102</v>
      </c>
      <c r="C20" s="65">
        <f>'3кв'!E25</f>
        <v>6000.2</v>
      </c>
      <c r="D20" s="71"/>
    </row>
    <row r="21" spans="1:5" ht="15.75" x14ac:dyDescent="0.25">
      <c r="A21" s="72"/>
      <c r="B21" s="75"/>
      <c r="C21" s="65"/>
      <c r="D21" s="71"/>
    </row>
    <row r="22" spans="1:5" ht="15.75" x14ac:dyDescent="0.25">
      <c r="A22" s="1"/>
      <c r="B22" s="78" t="s">
        <v>87</v>
      </c>
      <c r="C22" s="68">
        <f>SUM(C13:C17)</f>
        <v>161011.329</v>
      </c>
      <c r="D22" s="71"/>
      <c r="E22" s="73"/>
    </row>
    <row r="23" spans="1:5" ht="15.75" x14ac:dyDescent="0.25">
      <c r="A23" s="1"/>
      <c r="B23" s="79" t="s">
        <v>88</v>
      </c>
      <c r="C23" s="68">
        <f>C6+C11-C22</f>
        <v>32703.531000000017</v>
      </c>
      <c r="D23" s="71"/>
    </row>
    <row r="24" spans="1:5" ht="15.75" x14ac:dyDescent="0.25">
      <c r="A24" s="1"/>
      <c r="B24" s="63"/>
      <c r="C24" s="63"/>
      <c r="D24" s="71"/>
    </row>
    <row r="25" spans="1:5" ht="15.75" x14ac:dyDescent="0.25">
      <c r="A25" s="1"/>
      <c r="B25" s="80" t="s">
        <v>89</v>
      </c>
      <c r="C25" s="80"/>
      <c r="D25" s="71"/>
    </row>
    <row r="26" spans="1:5" ht="15.75" x14ac:dyDescent="0.25">
      <c r="A26" s="1"/>
      <c r="B26" s="80" t="s">
        <v>90</v>
      </c>
      <c r="C26" s="81">
        <v>14079.24</v>
      </c>
      <c r="D26" s="71"/>
    </row>
    <row r="27" spans="1:5" ht="15.75" x14ac:dyDescent="0.25">
      <c r="A27" s="1"/>
      <c r="B27" s="82" t="s">
        <v>91</v>
      </c>
      <c r="C27" s="83">
        <v>15753.09</v>
      </c>
      <c r="D27" s="71"/>
    </row>
    <row r="28" spans="1:5" ht="15.75" x14ac:dyDescent="0.25">
      <c r="A28" s="1"/>
      <c r="B28" s="80" t="s">
        <v>92</v>
      </c>
      <c r="C28" s="81">
        <f>C27-C26</f>
        <v>1673.8500000000004</v>
      </c>
      <c r="D28" s="71"/>
    </row>
    <row r="29" spans="1:5" ht="15.75" x14ac:dyDescent="0.25">
      <c r="A29" s="1"/>
      <c r="B29" s="63"/>
      <c r="C29" s="63"/>
      <c r="D29" s="71"/>
    </row>
    <row r="30" spans="1:5" ht="15.75" x14ac:dyDescent="0.25">
      <c r="A30" s="1"/>
      <c r="B30" s="63"/>
      <c r="C30" s="63"/>
      <c r="D30" s="71"/>
    </row>
    <row r="31" spans="1:5" ht="15.75" x14ac:dyDescent="0.25">
      <c r="A31" s="1"/>
      <c r="B31" s="63"/>
      <c r="C31" s="63"/>
      <c r="D31" s="71"/>
    </row>
    <row r="32" spans="1:5" ht="15.75" x14ac:dyDescent="0.25">
      <c r="A32" s="1"/>
      <c r="B32" s="63"/>
      <c r="C32" s="63"/>
      <c r="D32" s="71"/>
    </row>
    <row r="33" spans="1:4" ht="15.75" x14ac:dyDescent="0.25">
      <c r="A33" s="1" t="s">
        <v>93</v>
      </c>
      <c r="B33" s="63" t="s">
        <v>94</v>
      </c>
      <c r="C33" s="63"/>
      <c r="D33" s="71"/>
    </row>
    <row r="34" spans="1:4" ht="15.75" x14ac:dyDescent="0.25">
      <c r="A34" s="1"/>
      <c r="B34" s="63" t="s">
        <v>95</v>
      </c>
      <c r="C34" s="63"/>
      <c r="D34" s="71"/>
    </row>
    <row r="35" spans="1:4" ht="15.75" x14ac:dyDescent="0.25">
      <c r="A35" s="1"/>
      <c r="B35" s="63" t="s">
        <v>96</v>
      </c>
      <c r="C35" s="63"/>
      <c r="D35" s="71"/>
    </row>
    <row r="36" spans="1:4" ht="15.75" x14ac:dyDescent="0.25">
      <c r="A36" s="1"/>
      <c r="B36" s="63"/>
      <c r="C36" s="63"/>
      <c r="D36" s="71"/>
    </row>
    <row r="37" spans="1:4" ht="15.75" x14ac:dyDescent="0.25">
      <c r="A37" s="1"/>
      <c r="B37" s="63"/>
      <c r="C37" s="63"/>
      <c r="D37" s="71"/>
    </row>
    <row r="38" spans="1:4" ht="15.75" x14ac:dyDescent="0.25">
      <c r="A38" s="1"/>
      <c r="B38" s="63" t="s">
        <v>97</v>
      </c>
      <c r="C38" s="63"/>
      <c r="D38" s="71"/>
    </row>
    <row r="39" spans="1:4" ht="15.75" x14ac:dyDescent="0.25">
      <c r="A39" s="1"/>
      <c r="B39" s="63"/>
      <c r="C39" s="63"/>
      <c r="D39" s="71"/>
    </row>
    <row r="40" spans="1:4" ht="15.75" x14ac:dyDescent="0.25">
      <c r="A40" s="1"/>
      <c r="B40" s="63"/>
      <c r="C40" s="63"/>
      <c r="D40" s="71"/>
    </row>
    <row r="41" spans="1:4" ht="15.75" x14ac:dyDescent="0.25">
      <c r="A41" s="1"/>
      <c r="B41" s="63"/>
      <c r="C41" s="63"/>
      <c r="D41" s="71"/>
    </row>
    <row r="42" spans="1:4" ht="15.75" x14ac:dyDescent="0.25">
      <c r="A42" s="1"/>
      <c r="B42" s="63"/>
      <c r="C42" s="63"/>
      <c r="D42" s="71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2024-02-26T08:17:50Z</dcterms:modified>
</cp:coreProperties>
</file>